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ob\Dropbox (Personal)\PC (2)\Desktop\"/>
    </mc:Choice>
  </mc:AlternateContent>
  <xr:revisionPtr revIDLastSave="0" documentId="8_{CF68A72B-21CB-4063-9FEA-CF3329DB40CB}" xr6:coauthVersionLast="47" xr6:coauthVersionMax="47" xr10:uidLastSave="{00000000-0000-0000-0000-000000000000}"/>
  <bookViews>
    <workbookView xWindow="-98" yWindow="-98" windowWidth="21795" windowHeight="12975" xr2:uid="{9D432190-AF70-4BFF-AD18-DC4372163F49}"/>
  </bookViews>
  <sheets>
    <sheet name="Voting EU_death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L13" i="1" s="1"/>
  <c r="G10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8" i="1"/>
  <c r="B8" i="1"/>
  <c r="F5" i="1"/>
  <c r="F6" i="1" s="1"/>
  <c r="B5" i="1"/>
  <c r="B6" i="1" s="1"/>
  <c r="K3" i="1"/>
  <c r="A3" i="1"/>
  <c r="E2" i="1"/>
  <c r="E5" i="1" s="1"/>
  <c r="E6" i="1" s="1"/>
  <c r="D2" i="1"/>
  <c r="D5" i="1" s="1"/>
  <c r="D6" i="1" s="1"/>
  <c r="C2" i="1"/>
  <c r="E1" i="1"/>
  <c r="D1" i="1"/>
  <c r="C1" i="1"/>
  <c r="B1" i="1"/>
  <c r="N13" i="1" l="1"/>
  <c r="M13" i="1"/>
  <c r="C8" i="1"/>
  <c r="C5" i="1"/>
  <c r="C6" i="1" s="1"/>
  <c r="J14" i="1"/>
  <c r="K14" i="1" s="1"/>
  <c r="L14" i="1" s="1"/>
  <c r="F1" i="1"/>
  <c r="D8" i="1"/>
  <c r="E8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1" i="1" l="1"/>
  <c r="J11" i="1" s="1"/>
  <c r="N14" i="1"/>
  <c r="M14" i="1"/>
  <c r="K11" i="1" l="1"/>
  <c r="L11" i="1" s="1"/>
  <c r="J12" i="1"/>
  <c r="K12" i="1" s="1"/>
  <c r="L12" i="1" s="1"/>
  <c r="N12" i="1" l="1"/>
  <c r="M12" i="1"/>
  <c r="N11" i="1"/>
  <c r="M11" i="1"/>
</calcChain>
</file>

<file path=xl/sharedStrings.xml><?xml version="1.0" encoding="utf-8"?>
<sst xmlns="http://schemas.openxmlformats.org/spreadsheetml/2006/main" count="31" uniqueCount="28">
  <si>
    <t>Estimated total footprint</t>
  </si>
  <si>
    <t>TOTAL ELIGIBLE VOTERS</t>
  </si>
  <si>
    <t>Estimated vote share</t>
  </si>
  <si>
    <t>VOTE SHARE NEEDED</t>
  </si>
  <si>
    <t>EPP</t>
  </si>
  <si>
    <t>S&amp;D, Renew Europe</t>
  </si>
  <si>
    <t xml:space="preserve">Greens </t>
  </si>
  <si>
    <t>Left</t>
  </si>
  <si>
    <t>ECR</t>
  </si>
  <si>
    <t>ID</t>
  </si>
  <si>
    <t>Votes to win</t>
  </si>
  <si>
    <t>Billion</t>
  </si>
  <si>
    <t>OUTPUT TABLE</t>
  </si>
  <si>
    <t>GT of the manifestor</t>
  </si>
  <si>
    <t>KG of the manifesto</t>
  </si>
  <si>
    <t>Per vote</t>
  </si>
  <si>
    <t>Per election</t>
  </si>
  <si>
    <t>Per year</t>
  </si>
  <si>
    <t>Source</t>
  </si>
  <si>
    <t>No voting</t>
  </si>
  <si>
    <t>Not voting -&gt; Voting for a "Centrist Party"</t>
  </si>
  <si>
    <t>Switching vote from S&amp;D/RE to Greens</t>
  </si>
  <si>
    <t>Switching vote from EPP to Greens</t>
  </si>
  <si>
    <t>"Sustainable consumption lifestyle"*</t>
  </si>
  <si>
    <t>Citizens Footprint Report</t>
  </si>
  <si>
    <t>"Decarbonizing your portfolio" ($5,000)</t>
  </si>
  <si>
    <t>Going vegetarian</t>
  </si>
  <si>
    <t>Eliminating all air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</si>
</sst>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0\ _€_-;\-* #,##0.00\ _€_-;_-* &quot;-&quot;??\ _€_-;_-@_-"/>
    <numFmt numFmtId="167" formatCode="_-* #,##0.0_-;\-* #,##0.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164" fontId="0" fillId="0" borderId="0" xfId="0" applyNumberFormat="1"/>
    <xf numFmtId="9" fontId="0" fillId="0" borderId="0" xfId="0" applyNumberFormat="1"/>
    <xf numFmtId="0" fontId="2" fillId="0" borderId="0" xfId="0" applyFont="1"/>
    <xf numFmtId="165" fontId="0" fillId="0" borderId="0" xfId="1" applyNumberFormat="1" applyFont="1"/>
    <xf numFmtId="10" fontId="0" fillId="0" borderId="0" xfId="0" applyNumberFormat="1"/>
    <xf numFmtId="9" fontId="0" fillId="0" borderId="0" xfId="2" applyFont="1"/>
    <xf numFmtId="1" fontId="0" fillId="0" borderId="0" xfId="0" applyNumberFormat="1"/>
    <xf numFmtId="0" fontId="3" fillId="0" borderId="0" xfId="0" applyFont="1"/>
    <xf numFmtId="43" fontId="3" fillId="0" borderId="0" xfId="1" applyFont="1"/>
    <xf numFmtId="165" fontId="0" fillId="0" borderId="0" xfId="0" applyNumberFormat="1"/>
    <xf numFmtId="166" fontId="0" fillId="0" borderId="0" xfId="0" applyNumberFormat="1"/>
    <xf numFmtId="165" fontId="2" fillId="0" borderId="0" xfId="1" applyNumberFormat="1" applyFont="1"/>
    <xf numFmtId="167" fontId="4" fillId="0" borderId="0" xfId="1" applyNumberFormat="1" applyFont="1"/>
    <xf numFmtId="43" fontId="0" fillId="0" borderId="0" xfId="1" applyFont="1"/>
    <xf numFmtId="43" fontId="0" fillId="0" borderId="0" xfId="0" applyNumberFormat="1"/>
    <xf numFmtId="165" fontId="2" fillId="0" borderId="0" xfId="0" applyNumberFormat="1" applyFont="1"/>
    <xf numFmtId="0" fontId="0" fillId="0" borderId="0" xfId="0" quotePrefix="1"/>
    <xf numFmtId="1" fontId="0" fillId="0" borderId="0" xfId="1" applyNumberFormat="1" applyFont="1"/>
    <xf numFmtId="1" fontId="2" fillId="0" borderId="0" xfId="1" applyNumberFormat="1" applyFont="1"/>
  </cellXfs>
  <cellStyles count="3">
    <cellStyle name="Comma" xfId="1" builtinId="3"/>
    <cellStyle name="Normal" xfId="0" builtinId="0"/>
    <cellStyle name="Per cent" xfId="2" builtinId="5"/>
  </cellStyles>
  <dxfs count="3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0FD3E8-E426-43F6-BA40-4D120B527AEA}" name="Table1" displayName="Table1" ref="I10:O18" totalsRowShown="0">
  <autoFilter ref="I10:O18" xr:uid="{1C689178-8822-4819-B4AD-C934EF08CE1F}"/>
  <tableColumns count="7">
    <tableColumn id="1" xr3:uid="{6B1C2624-06CF-467B-9B7C-1D47FDC0FA30}" name="OUTPUT TABLE"/>
    <tableColumn id="2" xr3:uid="{B95F8D29-9056-4133-BE64-5824DC1F88CB}" name="GT of the manifestor" dataDxfId="2" dataCellStyle="Comma"/>
    <tableColumn id="3" xr3:uid="{1FD872DD-5D35-448E-8176-7DAB6DFD2E8A}" name="KG of the manifesto"/>
    <tableColumn id="4" xr3:uid="{C96E3602-CC5D-427C-A260-05AEB7C73C63}" name="Per vote"/>
    <tableColumn id="5" xr3:uid="{5CCF74AE-C76E-444F-B359-05133E584414}" name="Per election"/>
    <tableColumn id="6" xr3:uid="{99A85021-BFD5-4A6D-A153-BD2868631770}" name="Per year" dataDxfId="1" dataCellStyle="Comma"/>
    <tableColumn id="7" xr3:uid="{4AC6FC5C-F29C-4B5F-8285-A6C95F3C60D5}" name="Sourc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0BAD-C9BD-43F9-BBD5-998704FB25DC}">
  <dimension ref="A1:P45"/>
  <sheetViews>
    <sheetView tabSelected="1" zoomScale="73" zoomScaleNormal="100" workbookViewId="0">
      <selection activeCell="J19" sqref="J19"/>
    </sheetView>
  </sheetViews>
  <sheetFormatPr defaultRowHeight="13.5"/>
  <cols>
    <col min="1" max="1" width="17.0625" bestFit="1" customWidth="1"/>
    <col min="2" max="2" width="8.25" bestFit="1" customWidth="1"/>
    <col min="3" max="5" width="8.625" bestFit="1" customWidth="1"/>
    <col min="6" max="6" width="8.625" customWidth="1"/>
    <col min="7" max="7" width="8.25" bestFit="1" customWidth="1"/>
    <col min="8" max="8" width="8.25" customWidth="1"/>
    <col min="9" max="9" width="27.3125" bestFit="1" customWidth="1"/>
    <col min="10" max="10" width="17.8125" customWidth="1"/>
    <col min="11" max="11" width="22.75" bestFit="1" customWidth="1"/>
    <col min="12" max="12" width="11.5625" bestFit="1" customWidth="1"/>
    <col min="13" max="13" width="11.375" customWidth="1"/>
    <col min="14" max="15" width="9.5625" bestFit="1" customWidth="1"/>
    <col min="16" max="16" width="10.125" bestFit="1" customWidth="1"/>
  </cols>
  <sheetData>
    <row r="1" spans="1:16" ht="13.9">
      <c r="A1" s="1" t="s">
        <v>0</v>
      </c>
      <c r="B1" s="2">
        <f>SUM(B10:B35)/1000</f>
        <v>35.549999999999997</v>
      </c>
      <c r="C1" s="2">
        <f t="shared" ref="C1:E1" si="0">SUM(C10:C35)/1000</f>
        <v>29.25</v>
      </c>
      <c r="D1" s="2">
        <f t="shared" si="0"/>
        <v>24.8</v>
      </c>
      <c r="E1" s="2">
        <f t="shared" si="0"/>
        <v>16.55</v>
      </c>
      <c r="F1" s="2">
        <f>SUM(F10:F45)/1000</f>
        <v>39.401010747462649</v>
      </c>
      <c r="G1" s="2">
        <f>SUM(G10:G45)/1000</f>
        <v>81.032181497343586</v>
      </c>
      <c r="H1" s="3"/>
      <c r="J1" s="4" t="s">
        <v>1</v>
      </c>
      <c r="K1" s="5">
        <v>358000000</v>
      </c>
    </row>
    <row r="2" spans="1:16" ht="13.9">
      <c r="A2" s="1" t="s">
        <v>2</v>
      </c>
      <c r="B2" s="6">
        <v>0.23200000000000001</v>
      </c>
      <c r="C2" s="7">
        <f>19.7%+11.9%</f>
        <v>0.316</v>
      </c>
      <c r="D2" s="7">
        <f>6%</f>
        <v>0.06</v>
      </c>
      <c r="E2" s="7">
        <f>5.3%</f>
        <v>5.2999999999999999E-2</v>
      </c>
      <c r="F2" s="7">
        <v>9.7000000000000003E-2</v>
      </c>
      <c r="G2" s="6">
        <v>0.126</v>
      </c>
      <c r="H2" s="8"/>
      <c r="J2" s="4" t="s">
        <v>3</v>
      </c>
      <c r="K2" s="6">
        <v>0.23200000000000001</v>
      </c>
    </row>
    <row r="3" spans="1:16" ht="13.9">
      <c r="A3" s="9">
        <f>A35-A9</f>
        <v>26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2"/>
      <c r="J3" s="4" t="s">
        <v>10</v>
      </c>
      <c r="K3" s="5">
        <f>K1*0.6*K2</f>
        <v>49833600</v>
      </c>
    </row>
    <row r="4" spans="1:16" ht="13.9">
      <c r="A4" s="4">
        <v>2019</v>
      </c>
      <c r="B4">
        <v>644</v>
      </c>
      <c r="C4">
        <v>644</v>
      </c>
      <c r="D4">
        <v>644</v>
      </c>
      <c r="E4">
        <v>644</v>
      </c>
      <c r="F4">
        <v>644</v>
      </c>
      <c r="H4" s="6"/>
      <c r="I4" s="4"/>
      <c r="J4" s="8"/>
    </row>
    <row r="5" spans="1:16" ht="13.9">
      <c r="A5" s="4">
        <v>2020</v>
      </c>
      <c r="B5" s="8">
        <f>B4-B$2</f>
        <v>643.76800000000003</v>
      </c>
      <c r="C5" s="8">
        <f>C4-C$2</f>
        <v>643.68399999999997</v>
      </c>
      <c r="D5" s="8">
        <f>D4-D$2</f>
        <v>643.94000000000005</v>
      </c>
      <c r="E5" s="8">
        <f>E4-E$2</f>
        <v>643.947</v>
      </c>
      <c r="F5" s="8">
        <f>F4-F$2</f>
        <v>643.90300000000002</v>
      </c>
    </row>
    <row r="6" spans="1:16" ht="13.9">
      <c r="A6" s="4">
        <v>2021</v>
      </c>
      <c r="B6" s="8">
        <f>B5-B$2</f>
        <v>643.53600000000006</v>
      </c>
      <c r="C6" s="8">
        <f>C5-C$2</f>
        <v>643.36799999999994</v>
      </c>
      <c r="D6" s="8">
        <f>D5-D$2</f>
        <v>643.88000000000011</v>
      </c>
      <c r="E6" s="8">
        <f>E5-E$2</f>
        <v>643.89400000000001</v>
      </c>
      <c r="F6" s="8">
        <f>F5-F$2</f>
        <v>643.80600000000004</v>
      </c>
      <c r="I6" s="9" t="s">
        <v>11</v>
      </c>
      <c r="J6" s="10">
        <v>1000000000</v>
      </c>
      <c r="K6" s="11"/>
      <c r="P6" s="12"/>
    </row>
    <row r="7" spans="1:16" ht="13.9">
      <c r="A7" s="4">
        <v>2022</v>
      </c>
      <c r="B7" s="8">
        <v>570</v>
      </c>
      <c r="C7" s="8">
        <v>570</v>
      </c>
      <c r="D7" s="8">
        <v>570</v>
      </c>
      <c r="E7" s="8">
        <v>570</v>
      </c>
      <c r="F7" s="8">
        <v>570</v>
      </c>
      <c r="J7" s="11"/>
      <c r="K7" s="13"/>
    </row>
    <row r="8" spans="1:16" ht="13.9">
      <c r="A8" s="4">
        <v>2023</v>
      </c>
      <c r="B8" s="8">
        <f>B7-B$2</f>
        <v>569.76800000000003</v>
      </c>
      <c r="C8" s="8">
        <f>C7-C$2</f>
        <v>569.68399999999997</v>
      </c>
      <c r="D8" s="8">
        <f>D7-D$2</f>
        <v>569.94000000000005</v>
      </c>
      <c r="E8" s="8">
        <f>E7-E$2</f>
        <v>569.947</v>
      </c>
      <c r="F8" s="8">
        <f>F7-F$2</f>
        <v>569.90300000000002</v>
      </c>
      <c r="J8" s="11"/>
    </row>
    <row r="9" spans="1:16" ht="13.9">
      <c r="A9" s="4">
        <v>2024</v>
      </c>
      <c r="B9" s="8">
        <v>3200</v>
      </c>
      <c r="C9" s="8">
        <v>3200</v>
      </c>
      <c r="D9" s="8">
        <v>3200</v>
      </c>
      <c r="E9" s="8">
        <v>3200</v>
      </c>
      <c r="F9" s="8">
        <v>3200</v>
      </c>
      <c r="G9" s="8">
        <v>3200</v>
      </c>
    </row>
    <row r="10" spans="1:16" ht="13.9">
      <c r="A10" s="4">
        <v>2025</v>
      </c>
      <c r="B10" s="8">
        <v>2850</v>
      </c>
      <c r="C10" s="8">
        <v>2850</v>
      </c>
      <c r="D10" s="8">
        <v>2850</v>
      </c>
      <c r="E10" s="8">
        <v>2850</v>
      </c>
      <c r="F10" s="8">
        <f>F9*0.93</f>
        <v>2976</v>
      </c>
      <c r="G10" s="8">
        <f>G9*0.98</f>
        <v>3136</v>
      </c>
      <c r="I10" s="4" t="s">
        <v>12</v>
      </c>
      <c r="J10" t="s">
        <v>13</v>
      </c>
      <c r="K10" t="s">
        <v>14</v>
      </c>
      <c r="L10" t="s">
        <v>15</v>
      </c>
      <c r="M10" t="s">
        <v>16</v>
      </c>
      <c r="N10" s="4" t="s">
        <v>17</v>
      </c>
      <c r="O10" t="s">
        <v>18</v>
      </c>
    </row>
    <row r="11" spans="1:16" ht="13.9">
      <c r="A11" s="4">
        <v>2026</v>
      </c>
      <c r="B11" s="8">
        <v>2710</v>
      </c>
      <c r="C11" s="8">
        <v>2710</v>
      </c>
      <c r="D11" s="8">
        <v>2710</v>
      </c>
      <c r="E11" s="8">
        <v>2600</v>
      </c>
      <c r="F11" s="8">
        <f t="shared" ref="F11:F44" si="1">F10*0.93</f>
        <v>2767.6800000000003</v>
      </c>
      <c r="G11" s="8">
        <f t="shared" ref="G11:G45" si="2">G10*0.98</f>
        <v>3073.2799999999997</v>
      </c>
      <c r="H11" s="8"/>
      <c r="I11" t="s">
        <v>19</v>
      </c>
      <c r="J11" s="14">
        <f>SUMPRODUCT(B2:G2,B1:G1)/SUM(B2:G2)</f>
        <v>38.334505555621227</v>
      </c>
      <c r="K11" s="5">
        <f>J11*J6*1000</f>
        <v>38334505555621.234</v>
      </c>
      <c r="L11" s="15">
        <f>K11/$K$3</f>
        <v>769250.17569714482</v>
      </c>
      <c r="M11" s="16">
        <f>L11/5</f>
        <v>153850.03513942898</v>
      </c>
      <c r="N11" s="13">
        <f>L11/$A$3/1000</f>
        <v>29.586545219120953</v>
      </c>
    </row>
    <row r="12" spans="1:16" ht="13.9">
      <c r="A12" s="4">
        <v>2027</v>
      </c>
      <c r="B12" s="8">
        <v>2570</v>
      </c>
      <c r="C12" s="8">
        <v>2570</v>
      </c>
      <c r="D12" s="8">
        <v>2570</v>
      </c>
      <c r="E12" s="8">
        <v>2350</v>
      </c>
      <c r="F12" s="8">
        <f t="shared" si="1"/>
        <v>2573.9424000000004</v>
      </c>
      <c r="G12" s="8">
        <f t="shared" si="2"/>
        <v>3011.8143999999998</v>
      </c>
      <c r="H12" s="8"/>
      <c r="I12" t="s">
        <v>20</v>
      </c>
      <c r="J12" s="8">
        <f>SUMPRODUCT(B2:E2,B1:E1)/SUM(B2:E2)-J11</f>
        <v>-8.2955494285410509</v>
      </c>
      <c r="K12" s="5">
        <f>J12*J6*1000</f>
        <v>-8295549428541.0508</v>
      </c>
      <c r="L12" s="15">
        <f>K12/$K$3</f>
        <v>-166464.98403769848</v>
      </c>
      <c r="M12" s="16">
        <f>L12/5</f>
        <v>-33292.996807539697</v>
      </c>
      <c r="N12" s="17">
        <f>L12/$A$3/1000</f>
        <v>-6.4024993860653261</v>
      </c>
      <c r="O12" s="16"/>
      <c r="P12" s="16"/>
    </row>
    <row r="13" spans="1:16" ht="13.9">
      <c r="A13" s="4">
        <v>2028</v>
      </c>
      <c r="B13" s="8">
        <v>2430</v>
      </c>
      <c r="C13" s="8">
        <v>2430</v>
      </c>
      <c r="D13" s="8">
        <v>2430</v>
      </c>
      <c r="E13" s="8">
        <v>2100</v>
      </c>
      <c r="F13" s="8">
        <f t="shared" si="1"/>
        <v>2393.7664320000003</v>
      </c>
      <c r="G13" s="8">
        <f t="shared" si="2"/>
        <v>2951.5781119999997</v>
      </c>
      <c r="H13" s="8"/>
      <c r="I13" t="s">
        <v>21</v>
      </c>
      <c r="J13" s="8">
        <f>D1-C1</f>
        <v>-4.4499999999999993</v>
      </c>
      <c r="K13" s="5">
        <f>J13*J6*1000</f>
        <v>-4449999999999.999</v>
      </c>
      <c r="L13" s="15">
        <f>K13/$K$3</f>
        <v>-89297.181018429314</v>
      </c>
      <c r="M13" s="16">
        <f>L13/5</f>
        <v>-17859.436203685862</v>
      </c>
      <c r="N13" s="17">
        <f>L13/16/1000</f>
        <v>-5.5810738136518321</v>
      </c>
    </row>
    <row r="14" spans="1:16" ht="13.9">
      <c r="A14" s="4">
        <v>2029</v>
      </c>
      <c r="B14" s="8">
        <v>2290</v>
      </c>
      <c r="C14" s="8">
        <v>2290</v>
      </c>
      <c r="D14" s="8">
        <v>2290</v>
      </c>
      <c r="E14" s="8">
        <v>1850</v>
      </c>
      <c r="F14" s="8">
        <f t="shared" si="1"/>
        <v>2226.2027817600006</v>
      </c>
      <c r="G14" s="8">
        <f t="shared" si="2"/>
        <v>2892.5465497599998</v>
      </c>
      <c r="H14" s="8"/>
      <c r="I14" t="s">
        <v>22</v>
      </c>
      <c r="J14" s="8">
        <f>B1-D1</f>
        <v>10.749999999999996</v>
      </c>
      <c r="K14" s="5">
        <f>J14*J6*1000</f>
        <v>10749999999999.996</v>
      </c>
      <c r="L14" s="15">
        <f>K14/$K$3</f>
        <v>215717.90920182358</v>
      </c>
      <c r="M14" s="16">
        <f>L14/5</f>
        <v>43143.581840364714</v>
      </c>
      <c r="N14" s="17">
        <f>-L14/16/1000</f>
        <v>-13.482369325113973</v>
      </c>
    </row>
    <row r="15" spans="1:16" ht="13.9">
      <c r="A15" s="4">
        <v>2030</v>
      </c>
      <c r="B15" s="8">
        <v>2150</v>
      </c>
      <c r="C15" s="8">
        <v>2150</v>
      </c>
      <c r="D15" s="8">
        <v>2150</v>
      </c>
      <c r="E15" s="8">
        <v>1600</v>
      </c>
      <c r="F15" s="8">
        <f t="shared" si="1"/>
        <v>2070.3685870368008</v>
      </c>
      <c r="G15" s="8">
        <f t="shared" si="2"/>
        <v>2834.6956187647997</v>
      </c>
      <c r="H15" s="8"/>
      <c r="I15" s="18" t="s">
        <v>23</v>
      </c>
      <c r="J15" s="19"/>
      <c r="N15" s="20">
        <v>-2.9</v>
      </c>
      <c r="O15" s="1" t="s">
        <v>24</v>
      </c>
    </row>
    <row r="16" spans="1:16" ht="13.9">
      <c r="A16" s="4">
        <v>2031</v>
      </c>
      <c r="B16" s="8">
        <v>2040</v>
      </c>
      <c r="C16" s="8">
        <v>1980</v>
      </c>
      <c r="D16" s="8">
        <v>1940</v>
      </c>
      <c r="E16" s="8">
        <v>1280</v>
      </c>
      <c r="F16" s="8">
        <f t="shared" si="1"/>
        <v>1925.4427859442249</v>
      </c>
      <c r="G16" s="8">
        <f t="shared" si="2"/>
        <v>2778.0017063895039</v>
      </c>
      <c r="H16" s="8"/>
      <c r="I16" s="18" t="s">
        <v>25</v>
      </c>
      <c r="J16" s="19"/>
      <c r="N16" s="20">
        <v>-1.47</v>
      </c>
      <c r="O16" s="1" t="s">
        <v>24</v>
      </c>
    </row>
    <row r="17" spans="1:15" ht="13.9">
      <c r="A17" s="4">
        <v>2032</v>
      </c>
      <c r="B17" s="8">
        <v>1930</v>
      </c>
      <c r="C17" s="8">
        <v>1810</v>
      </c>
      <c r="D17" s="8">
        <v>1730</v>
      </c>
      <c r="E17" s="8">
        <v>960</v>
      </c>
      <c r="F17" s="8">
        <f t="shared" si="1"/>
        <v>1790.6617909281292</v>
      </c>
      <c r="G17" s="8">
        <f t="shared" si="2"/>
        <v>2722.4416722617138</v>
      </c>
      <c r="H17" s="8"/>
      <c r="I17" t="s">
        <v>26</v>
      </c>
      <c r="J17" s="19"/>
      <c r="N17" s="20">
        <v>-0.8</v>
      </c>
      <c r="O17" s="1" t="s">
        <v>24</v>
      </c>
    </row>
    <row r="18" spans="1:15" ht="13.9">
      <c r="A18" s="4">
        <v>2033</v>
      </c>
      <c r="B18" s="8">
        <v>1820</v>
      </c>
      <c r="C18" s="8">
        <v>1640</v>
      </c>
      <c r="D18" s="8">
        <v>1520</v>
      </c>
      <c r="E18" s="8">
        <v>640</v>
      </c>
      <c r="F18" s="8">
        <f t="shared" si="1"/>
        <v>1665.3154655631602</v>
      </c>
      <c r="G18" s="8">
        <f t="shared" si="2"/>
        <v>2667.9928388164794</v>
      </c>
      <c r="H18" s="8"/>
      <c r="I18" t="s">
        <v>27</v>
      </c>
      <c r="J18" s="19"/>
      <c r="N18" s="20">
        <v>-0.5</v>
      </c>
      <c r="O18" s="1" t="s">
        <v>24</v>
      </c>
    </row>
    <row r="19" spans="1:15" ht="13.9">
      <c r="A19" s="4">
        <v>2034</v>
      </c>
      <c r="B19" s="8">
        <v>1710</v>
      </c>
      <c r="C19" s="8">
        <v>1470</v>
      </c>
      <c r="D19" s="8">
        <v>1310</v>
      </c>
      <c r="E19" s="8">
        <v>320</v>
      </c>
      <c r="F19" s="8">
        <f t="shared" si="1"/>
        <v>1548.743382973739</v>
      </c>
      <c r="G19" s="8">
        <f t="shared" si="2"/>
        <v>2614.6329820401497</v>
      </c>
      <c r="H19" s="8"/>
      <c r="J19" s="19"/>
      <c r="N19" s="19"/>
    </row>
    <row r="20" spans="1:15" ht="13.9">
      <c r="A20" s="4">
        <v>2035</v>
      </c>
      <c r="B20" s="8">
        <v>1600</v>
      </c>
      <c r="C20" s="8">
        <v>1300</v>
      </c>
      <c r="D20" s="8">
        <v>1100</v>
      </c>
      <c r="E20" s="8">
        <v>0</v>
      </c>
      <c r="F20" s="8">
        <f t="shared" si="1"/>
        <v>1440.3313461655773</v>
      </c>
      <c r="G20" s="8">
        <f t="shared" si="2"/>
        <v>2562.3403223993469</v>
      </c>
      <c r="H20" s="8"/>
      <c r="J20" s="19"/>
      <c r="N20" s="19"/>
    </row>
    <row r="21" spans="1:15" ht="13.9">
      <c r="A21" s="4">
        <v>2036</v>
      </c>
      <c r="B21" s="8">
        <v>1500</v>
      </c>
      <c r="C21">
        <v>1130</v>
      </c>
      <c r="D21" s="8">
        <v>880</v>
      </c>
      <c r="E21" s="8">
        <v>0</v>
      </c>
      <c r="F21" s="8">
        <f t="shared" si="1"/>
        <v>1339.5081519339869</v>
      </c>
      <c r="G21" s="8">
        <f t="shared" si="2"/>
        <v>2511.0935159513597</v>
      </c>
      <c r="H21" s="8"/>
      <c r="J21" s="19"/>
      <c r="N21" s="19"/>
    </row>
    <row r="22" spans="1:15" ht="13.9">
      <c r="A22" s="4">
        <v>2037</v>
      </c>
      <c r="B22" s="8">
        <v>1400</v>
      </c>
      <c r="C22">
        <v>960</v>
      </c>
      <c r="D22" s="8">
        <v>660</v>
      </c>
      <c r="E22" s="8"/>
      <c r="F22" s="8">
        <f t="shared" si="1"/>
        <v>1245.742581298608</v>
      </c>
      <c r="G22" s="8">
        <f t="shared" si="2"/>
        <v>2460.8716456323323</v>
      </c>
      <c r="H22" s="8"/>
      <c r="J22" s="19"/>
      <c r="N22" s="19"/>
    </row>
    <row r="23" spans="1:15" ht="13.9">
      <c r="A23" s="4">
        <v>2038</v>
      </c>
      <c r="B23" s="8">
        <v>1300</v>
      </c>
      <c r="C23">
        <v>790</v>
      </c>
      <c r="D23" s="8">
        <v>440</v>
      </c>
      <c r="E23" s="8"/>
      <c r="F23" s="8">
        <f t="shared" si="1"/>
        <v>1158.5406006077055</v>
      </c>
      <c r="G23" s="8">
        <f t="shared" si="2"/>
        <v>2411.6542127196858</v>
      </c>
      <c r="H23" s="8"/>
      <c r="J23" s="19"/>
      <c r="N23" s="19"/>
    </row>
    <row r="24" spans="1:15" ht="13.9">
      <c r="A24" s="4">
        <v>2039</v>
      </c>
      <c r="B24" s="8">
        <v>1200</v>
      </c>
      <c r="C24">
        <v>620</v>
      </c>
      <c r="D24" s="8">
        <v>220</v>
      </c>
      <c r="E24" s="8"/>
      <c r="F24" s="8">
        <f t="shared" si="1"/>
        <v>1077.4427585651663</v>
      </c>
      <c r="G24" s="8">
        <f t="shared" si="2"/>
        <v>2363.421128465292</v>
      </c>
      <c r="H24" s="8"/>
      <c r="J24" s="19"/>
      <c r="N24" s="19"/>
    </row>
    <row r="25" spans="1:15" ht="13.9">
      <c r="A25" s="4">
        <v>2040</v>
      </c>
      <c r="B25" s="8">
        <v>1100</v>
      </c>
      <c r="C25">
        <v>450</v>
      </c>
      <c r="D25" s="8">
        <v>0</v>
      </c>
      <c r="E25" s="8"/>
      <c r="F25" s="8">
        <f t="shared" si="1"/>
        <v>1002.0217654656047</v>
      </c>
      <c r="G25" s="8">
        <f t="shared" si="2"/>
        <v>2316.1527058959859</v>
      </c>
      <c r="H25" s="8"/>
      <c r="J25" s="19"/>
    </row>
    <row r="26" spans="1:15" ht="13.9">
      <c r="A26" s="4">
        <v>2041</v>
      </c>
      <c r="B26" s="8">
        <v>990</v>
      </c>
      <c r="C26">
        <v>408</v>
      </c>
      <c r="D26" s="8"/>
      <c r="E26" s="8"/>
      <c r="F26" s="8">
        <f t="shared" si="1"/>
        <v>931.88024188301245</v>
      </c>
      <c r="G26" s="8">
        <f t="shared" si="2"/>
        <v>2269.8296517780664</v>
      </c>
      <c r="H26" s="8"/>
      <c r="J26" s="19"/>
    </row>
    <row r="27" spans="1:15" ht="13.9">
      <c r="A27" s="4">
        <v>2042</v>
      </c>
      <c r="B27" s="8">
        <v>880</v>
      </c>
      <c r="C27">
        <v>366</v>
      </c>
      <c r="D27" s="8"/>
      <c r="E27" s="8"/>
      <c r="F27" s="8">
        <f t="shared" si="1"/>
        <v>866.64862495120167</v>
      </c>
      <c r="G27" s="8">
        <f t="shared" si="2"/>
        <v>2224.4330587425052</v>
      </c>
      <c r="H27" s="8"/>
      <c r="J27" s="19"/>
    </row>
    <row r="28" spans="1:15" ht="13.9">
      <c r="A28" s="4">
        <v>2043</v>
      </c>
      <c r="B28" s="8">
        <v>770</v>
      </c>
      <c r="C28">
        <v>324</v>
      </c>
      <c r="D28" s="8"/>
      <c r="E28" s="8"/>
      <c r="F28" s="8">
        <f t="shared" si="1"/>
        <v>805.98322120461762</v>
      </c>
      <c r="G28" s="8">
        <f t="shared" si="2"/>
        <v>2179.944397567655</v>
      </c>
      <c r="H28" s="8"/>
      <c r="J28" s="19"/>
    </row>
    <row r="29" spans="1:15" ht="13.9">
      <c r="A29" s="4">
        <v>2044</v>
      </c>
      <c r="B29" s="8">
        <v>660</v>
      </c>
      <c r="C29">
        <v>282</v>
      </c>
      <c r="D29" s="8"/>
      <c r="E29" s="8"/>
      <c r="F29" s="8">
        <f t="shared" si="1"/>
        <v>749.56439572029444</v>
      </c>
      <c r="G29" s="8">
        <f t="shared" si="2"/>
        <v>2136.345509616302</v>
      </c>
      <c r="H29" s="8"/>
      <c r="J29" s="19"/>
    </row>
    <row r="30" spans="1:15" ht="13.9">
      <c r="A30" s="4">
        <v>2045</v>
      </c>
      <c r="B30" s="8">
        <v>550</v>
      </c>
      <c r="C30">
        <v>240</v>
      </c>
      <c r="D30" s="8"/>
      <c r="E30" s="8"/>
      <c r="F30" s="8">
        <f t="shared" si="1"/>
        <v>697.09488801987391</v>
      </c>
      <c r="G30" s="8">
        <f t="shared" si="2"/>
        <v>2093.6185994239759</v>
      </c>
      <c r="H30" s="8"/>
      <c r="J30" s="19"/>
    </row>
    <row r="31" spans="1:15" ht="13.9">
      <c r="A31" s="4">
        <v>2046</v>
      </c>
      <c r="B31" s="8">
        <v>440</v>
      </c>
      <c r="C31">
        <v>192</v>
      </c>
      <c r="E31" s="8"/>
      <c r="F31" s="8">
        <f t="shared" si="1"/>
        <v>648.2982458584828</v>
      </c>
      <c r="G31" s="8">
        <f t="shared" si="2"/>
        <v>2051.7462274354962</v>
      </c>
      <c r="H31" s="8"/>
      <c r="J31" s="19"/>
    </row>
    <row r="32" spans="1:15" ht="13.9">
      <c r="A32" s="4">
        <v>2047</v>
      </c>
      <c r="B32" s="8">
        <v>330</v>
      </c>
      <c r="C32">
        <v>144</v>
      </c>
      <c r="E32" s="8"/>
      <c r="F32" s="8">
        <f t="shared" si="1"/>
        <v>602.91736864838902</v>
      </c>
      <c r="G32" s="8">
        <f t="shared" si="2"/>
        <v>2010.7113028867861</v>
      </c>
      <c r="H32" s="8"/>
      <c r="J32" s="19"/>
    </row>
    <row r="33" spans="1:10" ht="13.9">
      <c r="A33" s="4">
        <v>2048</v>
      </c>
      <c r="B33" s="8">
        <v>220</v>
      </c>
      <c r="C33">
        <v>96</v>
      </c>
      <c r="E33" s="8"/>
      <c r="F33" s="8">
        <f t="shared" si="1"/>
        <v>560.71315284300181</v>
      </c>
      <c r="G33" s="8">
        <f t="shared" si="2"/>
        <v>1970.4970768290505</v>
      </c>
      <c r="H33" s="8"/>
      <c r="J33" s="19"/>
    </row>
    <row r="34" spans="1:10" ht="13.9">
      <c r="A34" s="4">
        <v>2049</v>
      </c>
      <c r="B34" s="8">
        <v>110</v>
      </c>
      <c r="C34">
        <v>48</v>
      </c>
      <c r="E34" s="8"/>
      <c r="F34" s="8">
        <f t="shared" si="1"/>
        <v>521.46323214399172</v>
      </c>
      <c r="G34" s="8">
        <f t="shared" si="2"/>
        <v>1931.0871352924694</v>
      </c>
      <c r="H34" s="8"/>
      <c r="J34" s="19"/>
    </row>
    <row r="35" spans="1:10" ht="13.9">
      <c r="A35" s="4">
        <v>2050</v>
      </c>
      <c r="B35">
        <v>0</v>
      </c>
      <c r="C35">
        <v>0</v>
      </c>
      <c r="E35" s="8"/>
      <c r="F35" s="8">
        <f t="shared" si="1"/>
        <v>484.96080589391232</v>
      </c>
      <c r="G35" s="8">
        <f t="shared" si="2"/>
        <v>1892.4653925866201</v>
      </c>
      <c r="H35" s="8"/>
      <c r="J35" s="19"/>
    </row>
    <row r="36" spans="1:10" ht="13.9">
      <c r="A36" s="4">
        <v>2051</v>
      </c>
      <c r="E36" s="8"/>
      <c r="F36" s="8">
        <f t="shared" si="1"/>
        <v>451.01354948133849</v>
      </c>
      <c r="G36" s="8">
        <f t="shared" si="2"/>
        <v>1854.6160847348876</v>
      </c>
      <c r="H36" s="8"/>
      <c r="J36" s="19"/>
    </row>
    <row r="37" spans="1:10" ht="13.9">
      <c r="A37" s="4">
        <v>2052</v>
      </c>
      <c r="E37" s="8"/>
      <c r="F37" s="8">
        <f t="shared" si="1"/>
        <v>419.44260101764479</v>
      </c>
      <c r="G37" s="8">
        <f t="shared" si="2"/>
        <v>1817.5237630401898</v>
      </c>
      <c r="H37" s="8"/>
      <c r="J37" s="19"/>
    </row>
    <row r="38" spans="1:10" ht="13.9">
      <c r="A38" s="4">
        <v>2053</v>
      </c>
      <c r="E38" s="8"/>
      <c r="F38" s="8">
        <f t="shared" si="1"/>
        <v>390.08161894640966</v>
      </c>
      <c r="G38" s="8">
        <f t="shared" si="2"/>
        <v>1781.1732877793859</v>
      </c>
    </row>
    <row r="39" spans="1:10" ht="13.9">
      <c r="A39" s="4">
        <v>2054</v>
      </c>
      <c r="E39" s="8"/>
      <c r="F39" s="8">
        <f t="shared" si="1"/>
        <v>362.77590562016098</v>
      </c>
      <c r="G39" s="8">
        <f t="shared" si="2"/>
        <v>1745.549822023798</v>
      </c>
    </row>
    <row r="40" spans="1:10" ht="13.9">
      <c r="A40" s="4">
        <v>2055</v>
      </c>
      <c r="E40" s="8"/>
      <c r="F40" s="8">
        <f t="shared" si="1"/>
        <v>337.38159222674972</v>
      </c>
      <c r="G40" s="8">
        <f t="shared" si="2"/>
        <v>1710.6388255833219</v>
      </c>
    </row>
    <row r="41" spans="1:10" ht="13.9">
      <c r="A41" s="4">
        <v>2056</v>
      </c>
      <c r="E41" s="8"/>
      <c r="F41" s="8">
        <f t="shared" si="1"/>
        <v>313.76488077087726</v>
      </c>
      <c r="G41" s="8">
        <f t="shared" si="2"/>
        <v>1676.4260490716554</v>
      </c>
    </row>
    <row r="42" spans="1:10" ht="13.9">
      <c r="A42" s="4">
        <v>2057</v>
      </c>
      <c r="E42" s="8"/>
      <c r="F42" s="8">
        <f t="shared" si="1"/>
        <v>291.80133911691587</v>
      </c>
      <c r="G42" s="8">
        <f t="shared" si="2"/>
        <v>1642.8975280902223</v>
      </c>
    </row>
    <row r="43" spans="1:10" ht="13.9">
      <c r="A43" s="4">
        <v>2058</v>
      </c>
      <c r="E43" s="8"/>
      <c r="F43" s="8">
        <f t="shared" si="1"/>
        <v>271.37524537873179</v>
      </c>
      <c r="G43" s="8">
        <f t="shared" si="2"/>
        <v>1610.0395775284178</v>
      </c>
    </row>
    <row r="44" spans="1:10" ht="13.9">
      <c r="A44" s="4">
        <v>2059</v>
      </c>
      <c r="E44" s="8"/>
      <c r="F44" s="8">
        <f t="shared" si="1"/>
        <v>252.37897820222057</v>
      </c>
      <c r="G44" s="8">
        <f t="shared" si="2"/>
        <v>1577.8387859778495</v>
      </c>
    </row>
    <row r="45" spans="1:10" ht="13.9">
      <c r="A45" s="4">
        <v>2060</v>
      </c>
      <c r="E45" s="8"/>
      <c r="F45" s="8">
        <f t="shared" ref="F45" si="3">F44*0.95</f>
        <v>239.76002929210952</v>
      </c>
      <c r="G45" s="8">
        <f t="shared" si="2"/>
        <v>1546.2820102582925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Voting EU_deaths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Thomae</dc:creator>
  <cp:lastModifiedBy>Jakob Thomae</cp:lastModifiedBy>
  <dcterms:created xsi:type="dcterms:W3CDTF">2024-05-29T19:03:05Z</dcterms:created>
  <dcterms:modified xsi:type="dcterms:W3CDTF">2024-05-29T19:03:13Z</dcterms:modified>
</cp:coreProperties>
</file>